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2014" sheetId="1" r:id="rId1"/>
    <sheet name="2015" sheetId="4" r:id="rId2"/>
    <sheet name="2016" sheetId="5" r:id="rId3"/>
    <sheet name="2017" sheetId="6" r:id="rId4"/>
  </sheets>
  <calcPr calcId="125725"/>
</workbook>
</file>

<file path=xl/calcChain.xml><?xml version="1.0" encoding="utf-8"?>
<calcChain xmlns="http://schemas.openxmlformats.org/spreadsheetml/2006/main">
  <c r="C13" i="6"/>
  <c r="C12"/>
  <c r="C11"/>
  <c r="C7"/>
  <c r="C6"/>
  <c r="C5"/>
  <c r="C25"/>
  <c r="C21"/>
  <c r="C6" i="5"/>
  <c r="C8"/>
  <c r="C17"/>
  <c r="C19"/>
  <c r="C17" i="4"/>
  <c r="C19" s="1"/>
  <c r="C8"/>
  <c r="C14" s="1"/>
  <c r="C15" i="1"/>
  <c r="C17" s="1"/>
  <c r="C12"/>
  <c r="C19" s="1"/>
  <c r="C8"/>
  <c r="C8" i="6" l="1"/>
  <c r="C14" s="1"/>
  <c r="C26" s="1"/>
  <c r="C14" i="5"/>
  <c r="C21" s="1"/>
  <c r="C21" i="4"/>
</calcChain>
</file>

<file path=xl/sharedStrings.xml><?xml version="1.0" encoding="utf-8"?>
<sst xmlns="http://schemas.openxmlformats.org/spreadsheetml/2006/main" count="127" uniqueCount="48">
  <si>
    <t xml:space="preserve">Расходы СПб БОО "Мята" </t>
  </si>
  <si>
    <t>2014 год</t>
  </si>
  <si>
    <t>Оплата дополнительного обучения детей</t>
  </si>
  <si>
    <t>Расходы на перевозки детей</t>
  </si>
  <si>
    <t>Организация мероприятий</t>
  </si>
  <si>
    <t>Услуги банка</t>
  </si>
  <si>
    <t>Офисные, почтовые расходы</t>
  </si>
  <si>
    <t>Затраты на продвижение</t>
  </si>
  <si>
    <t>итого</t>
  </si>
  <si>
    <t>Оплата формы, инвентаря, путевок в лагерь</t>
  </si>
  <si>
    <t>Оплата услуг психологического центра (детские психологи, психологи-супервизоры)</t>
  </si>
  <si>
    <t>Уплата налогов и начислений на заработную плату</t>
  </si>
  <si>
    <t>ВСЕГО РАСХОДОВ</t>
  </si>
  <si>
    <t>1. Расходы на реализацию программ</t>
  </si>
  <si>
    <t>1.1.</t>
  </si>
  <si>
    <t>1.2.</t>
  </si>
  <si>
    <t>1.3.</t>
  </si>
  <si>
    <t>1.4.</t>
  </si>
  <si>
    <t>1.5.</t>
  </si>
  <si>
    <t>Расходы на заработную плату (выплаты на руки), в т.ч.</t>
  </si>
  <si>
    <t xml:space="preserve">заработная плата тьюторов-сопровождающих </t>
  </si>
  <si>
    <t xml:space="preserve">заработная плата детского психолога, психолога-супервизора </t>
  </si>
  <si>
    <t>1.6.</t>
  </si>
  <si>
    <t>2. Организационные расходы</t>
  </si>
  <si>
    <t>2.1.</t>
  </si>
  <si>
    <t>2.2.</t>
  </si>
  <si>
    <t>2.3.</t>
  </si>
  <si>
    <t>3. Возврат займа</t>
  </si>
  <si>
    <t>заработная плата руководителя программ</t>
  </si>
  <si>
    <t>заработная плата репетиторов</t>
  </si>
  <si>
    <t xml:space="preserve">заработная плата психолога-супервизора </t>
  </si>
  <si>
    <t>Оплата услуг психологического центра (психологи-супервизоры)</t>
  </si>
  <si>
    <t>2015 год</t>
  </si>
  <si>
    <t>2016 год</t>
  </si>
  <si>
    <t xml:space="preserve">заработная плата психологов-супервизоров </t>
  </si>
  <si>
    <t>2017 год</t>
  </si>
  <si>
    <t>Переплата по налогам и сборам</t>
  </si>
  <si>
    <t>2.4.</t>
  </si>
  <si>
    <t>2.5.</t>
  </si>
  <si>
    <t>Покупка сувенирной продукции</t>
  </si>
  <si>
    <t>2.6.</t>
  </si>
  <si>
    <t>Расходы на заработную плату (сумма выплат на руки), в т.ч.</t>
  </si>
  <si>
    <t>заработная плата СММ-специалиста</t>
  </si>
  <si>
    <t>заработная плата менеджера по краудфиндингу</t>
  </si>
  <si>
    <t>2.7.</t>
  </si>
  <si>
    <t>Заработная плата (сумма выплат на руки), в т.ч.</t>
  </si>
  <si>
    <t>заработная плата руководителя и бухгалтера программ</t>
  </si>
  <si>
    <t>Начисления на заработную плату (НДФЛ, ОПС, ФСС)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</si>
</sst>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3" fontId="0" fillId="0" borderId="0" xfId="0" applyNumberFormat="1"/>
    <xf numFmtId="43" fontId="1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43" fontId="1" fillId="0" borderId="1" xfId="0" applyNumberFormat="1" applyFont="1" applyBorder="1"/>
    <xf numFmtId="0" fontId="0" fillId="0" borderId="1" xfId="0" applyBorder="1" applyAlignment="1">
      <alignment wrapText="1"/>
    </xf>
    <xf numFmtId="43" fontId="0" fillId="0" borderId="1" xfId="0" applyNumberFormat="1" applyBorder="1"/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43" fontId="1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E23" sqref="E23"/>
    </sheetView>
  </sheetViews>
  <sheetFormatPr defaultRowHeight="15"/>
  <cols>
    <col min="1" max="1" width="5.5703125" customWidth="1"/>
    <col min="2" max="2" width="57.28515625" style="4" customWidth="1"/>
    <col min="3" max="4" width="13.140625" style="2" bestFit="1" customWidth="1"/>
  </cols>
  <sheetData>
    <row r="1" spans="1:4" s="1" customFormat="1">
      <c r="A1" s="1" t="s">
        <v>0</v>
      </c>
      <c r="B1" s="5"/>
      <c r="C1" s="3"/>
      <c r="D1" s="3"/>
    </row>
    <row r="2" spans="1:4" s="11" customFormat="1">
      <c r="A2" s="6" t="s">
        <v>1</v>
      </c>
      <c r="B2" s="9"/>
      <c r="C2" s="10"/>
      <c r="D2" s="10"/>
    </row>
    <row r="3" spans="1:4" s="1" customFormat="1">
      <c r="A3" s="1" t="s">
        <v>13</v>
      </c>
      <c r="B3" s="5"/>
      <c r="C3" s="3"/>
      <c r="D3" s="3"/>
    </row>
    <row r="4" spans="1:4">
      <c r="A4" t="s">
        <v>14</v>
      </c>
      <c r="B4" s="4" t="s">
        <v>2</v>
      </c>
      <c r="C4" s="2">
        <v>56690</v>
      </c>
    </row>
    <row r="5" spans="1:4">
      <c r="A5" t="s">
        <v>15</v>
      </c>
      <c r="B5" s="4" t="s">
        <v>9</v>
      </c>
      <c r="C5" s="2">
        <v>84500</v>
      </c>
    </row>
    <row r="6" spans="1:4">
      <c r="A6" t="s">
        <v>16</v>
      </c>
      <c r="B6" s="4" t="s">
        <v>4</v>
      </c>
      <c r="C6" s="2">
        <v>10000</v>
      </c>
    </row>
    <row r="7" spans="1:4" ht="30">
      <c r="A7" t="s">
        <v>17</v>
      </c>
      <c r="B7" s="4" t="s">
        <v>10</v>
      </c>
      <c r="C7" s="2">
        <v>39920</v>
      </c>
    </row>
    <row r="8" spans="1:4">
      <c r="A8" t="s">
        <v>18</v>
      </c>
      <c r="B8" s="4" t="s">
        <v>19</v>
      </c>
      <c r="C8" s="2">
        <f>C9+C10</f>
        <v>387495.53</v>
      </c>
    </row>
    <row r="9" spans="1:4">
      <c r="B9" s="4" t="s">
        <v>20</v>
      </c>
      <c r="C9" s="2">
        <v>295491.53000000003</v>
      </c>
    </row>
    <row r="10" spans="1:4" ht="18" customHeight="1">
      <c r="B10" s="4" t="s">
        <v>21</v>
      </c>
      <c r="C10" s="2">
        <v>92004</v>
      </c>
    </row>
    <row r="11" spans="1:4">
      <c r="A11" t="s">
        <v>22</v>
      </c>
      <c r="B11" s="4" t="s">
        <v>11</v>
      </c>
      <c r="C11" s="2">
        <v>215764.09</v>
      </c>
    </row>
    <row r="12" spans="1:4" s="6" customFormat="1">
      <c r="A12" s="6" t="s">
        <v>8</v>
      </c>
      <c r="B12" s="7"/>
      <c r="C12" s="8">
        <f>SUM(C4:C8)+C11</f>
        <v>794369.62</v>
      </c>
      <c r="D12" s="8"/>
    </row>
    <row r="13" spans="1:4" s="1" customFormat="1">
      <c r="A13" s="1" t="s">
        <v>23</v>
      </c>
      <c r="B13" s="5"/>
      <c r="C13" s="3"/>
      <c r="D13" s="3"/>
    </row>
    <row r="14" spans="1:4">
      <c r="A14" t="s">
        <v>24</v>
      </c>
      <c r="B14" s="4" t="s">
        <v>5</v>
      </c>
      <c r="C14" s="2">
        <v>11515</v>
      </c>
    </row>
    <row r="15" spans="1:4">
      <c r="A15" t="s">
        <v>25</v>
      </c>
      <c r="B15" s="4" t="s">
        <v>6</v>
      </c>
      <c r="C15" s="2">
        <f>4862.4+1120</f>
        <v>5982.4</v>
      </c>
    </row>
    <row r="16" spans="1:4">
      <c r="A16" t="s">
        <v>26</v>
      </c>
      <c r="B16" s="4" t="s">
        <v>7</v>
      </c>
      <c r="C16" s="2">
        <v>1730</v>
      </c>
    </row>
    <row r="17" spans="1:4" s="6" customFormat="1">
      <c r="A17" s="6" t="s">
        <v>8</v>
      </c>
      <c r="B17" s="7"/>
      <c r="C17" s="8">
        <f>SUM(C14:C16)</f>
        <v>19227.400000000001</v>
      </c>
      <c r="D17" s="8"/>
    </row>
    <row r="18" spans="1:4" s="12" customFormat="1">
      <c r="A18" s="12" t="s">
        <v>27</v>
      </c>
      <c r="B18" s="13"/>
      <c r="C18" s="14">
        <v>77000</v>
      </c>
      <c r="D18" s="14"/>
    </row>
    <row r="19" spans="1:4" s="1" customFormat="1">
      <c r="A19" s="1" t="s">
        <v>12</v>
      </c>
      <c r="B19" s="5"/>
      <c r="C19" s="3">
        <f>C12+C17+C18</f>
        <v>890597.02</v>
      </c>
      <c r="D19" s="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H15" sqref="H15"/>
    </sheetView>
  </sheetViews>
  <sheetFormatPr defaultRowHeight="15"/>
  <cols>
    <col min="1" max="1" width="5.5703125" customWidth="1"/>
    <col min="2" max="2" width="57.28515625" style="4" customWidth="1"/>
    <col min="3" max="4" width="13.140625" style="2" bestFit="1" customWidth="1"/>
  </cols>
  <sheetData>
    <row r="1" spans="1:4" s="1" customFormat="1">
      <c r="A1" s="1" t="s">
        <v>0</v>
      </c>
      <c r="B1" s="5"/>
      <c r="C1" s="3"/>
      <c r="D1" s="3"/>
    </row>
    <row r="2" spans="1:4" s="11" customFormat="1">
      <c r="A2" s="6" t="s">
        <v>32</v>
      </c>
      <c r="B2" s="9"/>
      <c r="C2" s="10"/>
      <c r="D2" s="10"/>
    </row>
    <row r="3" spans="1:4" s="1" customFormat="1">
      <c r="A3" s="1" t="s">
        <v>13</v>
      </c>
      <c r="B3" s="5"/>
      <c r="C3" s="3"/>
      <c r="D3" s="3"/>
    </row>
    <row r="4" spans="1:4">
      <c r="A4" t="s">
        <v>14</v>
      </c>
      <c r="B4" s="4" t="s">
        <v>2</v>
      </c>
      <c r="C4" s="2">
        <v>60814</v>
      </c>
    </row>
    <row r="5" spans="1:4">
      <c r="A5" t="s">
        <v>15</v>
      </c>
      <c r="B5" s="4" t="s">
        <v>9</v>
      </c>
      <c r="C5" s="2">
        <v>40715</v>
      </c>
    </row>
    <row r="6" spans="1:4">
      <c r="A6" t="s">
        <v>16</v>
      </c>
      <c r="B6" s="4" t="s">
        <v>4</v>
      </c>
      <c r="C6" s="2">
        <v>50000</v>
      </c>
    </row>
    <row r="7" spans="1:4" ht="30">
      <c r="A7" t="s">
        <v>17</v>
      </c>
      <c r="B7" s="4" t="s">
        <v>31</v>
      </c>
      <c r="C7" s="2">
        <v>33600</v>
      </c>
    </row>
    <row r="8" spans="1:4">
      <c r="A8" t="s">
        <v>18</v>
      </c>
      <c r="B8" s="4" t="s">
        <v>19</v>
      </c>
      <c r="C8" s="2">
        <f>SUM(C9:C12)</f>
        <v>259433</v>
      </c>
    </row>
    <row r="9" spans="1:4">
      <c r="B9" s="4" t="s">
        <v>20</v>
      </c>
      <c r="C9" s="2">
        <v>64206</v>
      </c>
    </row>
    <row r="10" spans="1:4">
      <c r="B10" s="4" t="s">
        <v>29</v>
      </c>
      <c r="C10" s="2">
        <v>59504</v>
      </c>
    </row>
    <row r="11" spans="1:4">
      <c r="B11" s="4" t="s">
        <v>30</v>
      </c>
      <c r="C11" s="2">
        <v>46523</v>
      </c>
    </row>
    <row r="12" spans="1:4">
      <c r="B12" s="4" t="s">
        <v>28</v>
      </c>
      <c r="C12" s="2">
        <v>89200</v>
      </c>
    </row>
    <row r="13" spans="1:4">
      <c r="A13" t="s">
        <v>22</v>
      </c>
      <c r="B13" s="4" t="s">
        <v>11</v>
      </c>
      <c r="C13" s="2">
        <v>107906</v>
      </c>
    </row>
    <row r="14" spans="1:4" s="6" customFormat="1">
      <c r="A14" s="6" t="s">
        <v>8</v>
      </c>
      <c r="B14" s="7"/>
      <c r="C14" s="8">
        <f>SUM(C4:C8)+C13</f>
        <v>552468</v>
      </c>
      <c r="D14" s="8"/>
    </row>
    <row r="15" spans="1:4" s="1" customFormat="1">
      <c r="A15" s="1" t="s">
        <v>23</v>
      </c>
      <c r="B15" s="5"/>
      <c r="C15" s="3"/>
      <c r="D15" s="3"/>
    </row>
    <row r="16" spans="1:4">
      <c r="A16" t="s">
        <v>24</v>
      </c>
      <c r="B16" s="4" t="s">
        <v>5</v>
      </c>
      <c r="C16" s="2">
        <v>23007</v>
      </c>
    </row>
    <row r="17" spans="1:4">
      <c r="A17" t="s">
        <v>25</v>
      </c>
      <c r="B17" s="4" t="s">
        <v>6</v>
      </c>
      <c r="C17" s="2">
        <f>2250+20000+2950</f>
        <v>25200</v>
      </c>
    </row>
    <row r="18" spans="1:4">
      <c r="A18" t="s">
        <v>26</v>
      </c>
      <c r="B18" s="4" t="s">
        <v>7</v>
      </c>
      <c r="C18" s="2">
        <v>2040</v>
      </c>
    </row>
    <row r="19" spans="1:4" s="6" customFormat="1">
      <c r="A19" s="6" t="s">
        <v>8</v>
      </c>
      <c r="B19" s="7"/>
      <c r="C19" s="8">
        <f>SUM(C16:C18)</f>
        <v>50247</v>
      </c>
      <c r="D19" s="8"/>
    </row>
    <row r="20" spans="1:4" s="12" customFormat="1">
      <c r="A20" s="12" t="s">
        <v>27</v>
      </c>
      <c r="B20" s="13"/>
      <c r="C20" s="14">
        <v>98700</v>
      </c>
      <c r="D20" s="14"/>
    </row>
    <row r="21" spans="1:4" s="1" customFormat="1">
      <c r="A21" s="1" t="s">
        <v>12</v>
      </c>
      <c r="B21" s="5"/>
      <c r="C21" s="3">
        <f>C14+C19+C20</f>
        <v>701415</v>
      </c>
      <c r="D21" s="3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F17" sqref="F17"/>
    </sheetView>
  </sheetViews>
  <sheetFormatPr defaultRowHeight="15"/>
  <cols>
    <col min="1" max="1" width="5.5703125" customWidth="1"/>
    <col min="2" max="2" width="57.28515625" style="4" customWidth="1"/>
    <col min="3" max="3" width="14.5703125" style="2" bestFit="1" customWidth="1"/>
    <col min="4" max="4" width="13.140625" style="2" bestFit="1" customWidth="1"/>
  </cols>
  <sheetData>
    <row r="1" spans="1:4" s="1" customFormat="1">
      <c r="A1" s="1" t="s">
        <v>0</v>
      </c>
      <c r="B1" s="5"/>
      <c r="C1" s="3"/>
      <c r="D1" s="3"/>
    </row>
    <row r="2" spans="1:4" s="11" customFormat="1">
      <c r="A2" s="6" t="s">
        <v>33</v>
      </c>
      <c r="B2" s="9"/>
      <c r="C2" s="10"/>
      <c r="D2" s="10"/>
    </row>
    <row r="3" spans="1:4" s="1" customFormat="1">
      <c r="A3" s="1" t="s">
        <v>13</v>
      </c>
      <c r="B3" s="5"/>
      <c r="C3" s="3"/>
      <c r="D3" s="3"/>
    </row>
    <row r="4" spans="1:4">
      <c r="A4" t="s">
        <v>14</v>
      </c>
      <c r="B4" s="4" t="s">
        <v>2</v>
      </c>
      <c r="C4" s="2">
        <v>148200</v>
      </c>
    </row>
    <row r="5" spans="1:4">
      <c r="A5" t="s">
        <v>15</v>
      </c>
      <c r="B5" s="4" t="s">
        <v>9</v>
      </c>
      <c r="C5" s="2">
        <v>40188</v>
      </c>
    </row>
    <row r="6" spans="1:4">
      <c r="A6" t="s">
        <v>16</v>
      </c>
      <c r="B6" s="4" t="s">
        <v>4</v>
      </c>
      <c r="C6" s="2">
        <f>10400+60000</f>
        <v>70400</v>
      </c>
    </row>
    <row r="7" spans="1:4">
      <c r="A7" t="s">
        <v>17</v>
      </c>
      <c r="B7" s="4" t="s">
        <v>3</v>
      </c>
      <c r="C7" s="2">
        <v>27200</v>
      </c>
    </row>
    <row r="8" spans="1:4">
      <c r="A8" t="s">
        <v>18</v>
      </c>
      <c r="B8" s="4" t="s">
        <v>19</v>
      </c>
      <c r="C8" s="2">
        <f>SUM(C9:C12)</f>
        <v>516806</v>
      </c>
    </row>
    <row r="9" spans="1:4">
      <c r="B9" s="4" t="s">
        <v>20</v>
      </c>
      <c r="C9" s="2">
        <v>61021</v>
      </c>
    </row>
    <row r="10" spans="1:4">
      <c r="B10" s="4" t="s">
        <v>29</v>
      </c>
      <c r="C10" s="2">
        <v>97805</v>
      </c>
    </row>
    <row r="11" spans="1:4">
      <c r="B11" s="4" t="s">
        <v>34</v>
      </c>
      <c r="C11" s="2">
        <v>98310</v>
      </c>
    </row>
    <row r="12" spans="1:4">
      <c r="B12" s="4" t="s">
        <v>28</v>
      </c>
      <c r="C12" s="2">
        <v>259670</v>
      </c>
    </row>
    <row r="13" spans="1:4">
      <c r="A13" t="s">
        <v>22</v>
      </c>
      <c r="B13" s="4" t="s">
        <v>11</v>
      </c>
      <c r="C13" s="2">
        <v>167754</v>
      </c>
    </row>
    <row r="14" spans="1:4" s="6" customFormat="1">
      <c r="A14" s="6" t="s">
        <v>8</v>
      </c>
      <c r="B14" s="7"/>
      <c r="C14" s="8">
        <f>SUM(C4:C8)+C13</f>
        <v>970548</v>
      </c>
      <c r="D14" s="8"/>
    </row>
    <row r="15" spans="1:4" s="1" customFormat="1">
      <c r="A15" s="1" t="s">
        <v>23</v>
      </c>
      <c r="B15" s="5"/>
      <c r="C15" s="3"/>
      <c r="D15" s="3"/>
    </row>
    <row r="16" spans="1:4">
      <c r="A16" t="s">
        <v>24</v>
      </c>
      <c r="B16" s="4" t="s">
        <v>5</v>
      </c>
      <c r="C16" s="2">
        <v>23407</v>
      </c>
    </row>
    <row r="17" spans="1:4">
      <c r="A17" t="s">
        <v>25</v>
      </c>
      <c r="B17" s="4" t="s">
        <v>6</v>
      </c>
      <c r="C17" s="2">
        <f>20000</f>
        <v>20000</v>
      </c>
    </row>
    <row r="18" spans="1:4">
      <c r="A18" t="s">
        <v>26</v>
      </c>
      <c r="B18" s="4" t="s">
        <v>7</v>
      </c>
      <c r="C18" s="2">
        <v>31090</v>
      </c>
    </row>
    <row r="19" spans="1:4" s="6" customFormat="1">
      <c r="A19" s="6" t="s">
        <v>8</v>
      </c>
      <c r="B19" s="7"/>
      <c r="C19" s="8">
        <f>SUM(C16:C18)</f>
        <v>74497</v>
      </c>
      <c r="D19" s="8"/>
    </row>
    <row r="20" spans="1:4" s="12" customFormat="1">
      <c r="A20" s="12" t="s">
        <v>27</v>
      </c>
      <c r="B20" s="13"/>
      <c r="C20" s="14">
        <v>20000</v>
      </c>
      <c r="D20" s="14"/>
    </row>
    <row r="21" spans="1:4" s="1" customFormat="1">
      <c r="A21" s="1" t="s">
        <v>12</v>
      </c>
      <c r="B21" s="5"/>
      <c r="C21" s="3">
        <f>C14+C19+C20</f>
        <v>1065045</v>
      </c>
      <c r="D21" s="3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tabSelected="1" topLeftCell="A3" workbookViewId="0">
      <selection activeCell="D26" sqref="D26"/>
    </sheetView>
  </sheetViews>
  <sheetFormatPr defaultRowHeight="15"/>
  <cols>
    <col min="1" max="1" width="5.5703125" customWidth="1"/>
    <col min="2" max="2" width="57.28515625" style="4" customWidth="1"/>
    <col min="3" max="3" width="14.5703125" style="2" bestFit="1" customWidth="1"/>
    <col min="4" max="4" width="13.140625" style="2" bestFit="1" customWidth="1"/>
  </cols>
  <sheetData>
    <row r="1" spans="1:4" s="1" customFormat="1">
      <c r="A1" s="1" t="s">
        <v>0</v>
      </c>
      <c r="B1" s="5"/>
      <c r="C1" s="3"/>
      <c r="D1" s="3"/>
    </row>
    <row r="2" spans="1:4" s="11" customFormat="1">
      <c r="A2" s="6" t="s">
        <v>35</v>
      </c>
      <c r="B2" s="9"/>
      <c r="C2" s="10"/>
      <c r="D2" s="10"/>
    </row>
    <row r="3" spans="1:4" s="1" customFormat="1">
      <c r="A3" s="1" t="s">
        <v>13</v>
      </c>
      <c r="B3" s="5"/>
      <c r="C3" s="3"/>
      <c r="D3" s="3"/>
    </row>
    <row r="4" spans="1:4">
      <c r="A4" t="s">
        <v>14</v>
      </c>
      <c r="B4" s="4" t="s">
        <v>2</v>
      </c>
      <c r="C4" s="2">
        <v>110400</v>
      </c>
    </row>
    <row r="5" spans="1:4">
      <c r="A5" t="s">
        <v>15</v>
      </c>
      <c r="B5" s="4" t="s">
        <v>9</v>
      </c>
      <c r="C5" s="2">
        <f>24213+90282</f>
        <v>114495</v>
      </c>
    </row>
    <row r="6" spans="1:4">
      <c r="A6" t="s">
        <v>16</v>
      </c>
      <c r="B6" s="4" t="s">
        <v>4</v>
      </c>
      <c r="C6" s="2">
        <f>12107+18400</f>
        <v>30507</v>
      </c>
    </row>
    <row r="7" spans="1:4">
      <c r="A7" t="s">
        <v>17</v>
      </c>
      <c r="B7" s="4" t="s">
        <v>3</v>
      </c>
      <c r="C7" s="2">
        <f>60670+17500+15630</f>
        <v>93800</v>
      </c>
    </row>
    <row r="8" spans="1:4">
      <c r="A8" t="s">
        <v>18</v>
      </c>
      <c r="B8" s="4" t="s">
        <v>41</v>
      </c>
      <c r="C8" s="2">
        <f>SUM(C9:C12)</f>
        <v>447433</v>
      </c>
    </row>
    <row r="9" spans="1:4">
      <c r="B9" s="4" t="s">
        <v>20</v>
      </c>
      <c r="C9" s="2">
        <v>50225</v>
      </c>
    </row>
    <row r="10" spans="1:4">
      <c r="B10" s="4" t="s">
        <v>29</v>
      </c>
      <c r="C10" s="2">
        <v>44748</v>
      </c>
    </row>
    <row r="11" spans="1:4">
      <c r="B11" s="4" t="s">
        <v>34</v>
      </c>
      <c r="C11" s="2">
        <f>30682*3</f>
        <v>92046</v>
      </c>
    </row>
    <row r="12" spans="1:4">
      <c r="B12" s="4" t="s">
        <v>46</v>
      </c>
      <c r="C12" s="2">
        <f>85103+66208+12000*2+85103</f>
        <v>260414</v>
      </c>
    </row>
    <row r="13" spans="1:4">
      <c r="A13" t="s">
        <v>22</v>
      </c>
      <c r="B13" s="4" t="s">
        <v>47</v>
      </c>
      <c r="C13" s="2">
        <f>69550+31974+3960*2+38209</f>
        <v>147653</v>
      </c>
    </row>
    <row r="14" spans="1:4" s="6" customFormat="1">
      <c r="A14" s="6" t="s">
        <v>8</v>
      </c>
      <c r="B14" s="7"/>
      <c r="C14" s="8">
        <f>SUM(C4:C8)+C13</f>
        <v>944288</v>
      </c>
      <c r="D14" s="8"/>
    </row>
    <row r="15" spans="1:4" s="1" customFormat="1">
      <c r="A15" s="1" t="s">
        <v>23</v>
      </c>
      <c r="B15" s="5"/>
      <c r="C15" s="3"/>
      <c r="D15" s="3"/>
    </row>
    <row r="16" spans="1:4">
      <c r="A16" t="s">
        <v>24</v>
      </c>
      <c r="B16" s="4" t="s">
        <v>5</v>
      </c>
      <c r="C16" s="2">
        <v>24437</v>
      </c>
    </row>
    <row r="17" spans="1:4">
      <c r="A17" t="s">
        <v>25</v>
      </c>
      <c r="B17" s="4" t="s">
        <v>6</v>
      </c>
      <c r="C17" s="2">
        <v>15007</v>
      </c>
    </row>
    <row r="18" spans="1:4">
      <c r="A18" t="s">
        <v>26</v>
      </c>
      <c r="B18" s="4" t="s">
        <v>36</v>
      </c>
      <c r="C18" s="2">
        <v>32900</v>
      </c>
    </row>
    <row r="19" spans="1:4">
      <c r="A19" t="s">
        <v>37</v>
      </c>
      <c r="B19" s="4" t="s">
        <v>7</v>
      </c>
      <c r="C19" s="2">
        <v>30139</v>
      </c>
    </row>
    <row r="20" spans="1:4">
      <c r="A20" t="s">
        <v>38</v>
      </c>
      <c r="B20" s="4" t="s">
        <v>39</v>
      </c>
      <c r="C20" s="2">
        <v>31032</v>
      </c>
    </row>
    <row r="21" spans="1:4">
      <c r="A21" t="s">
        <v>40</v>
      </c>
      <c r="B21" s="4" t="s">
        <v>45</v>
      </c>
      <c r="C21" s="2">
        <f>C22+C23</f>
        <v>68285</v>
      </c>
    </row>
    <row r="22" spans="1:4">
      <c r="B22" s="4" t="s">
        <v>42</v>
      </c>
      <c r="C22" s="2">
        <v>46000</v>
      </c>
    </row>
    <row r="23" spans="1:4">
      <c r="B23" s="4" t="s">
        <v>43</v>
      </c>
      <c r="C23" s="2">
        <v>22285</v>
      </c>
    </row>
    <row r="24" spans="1:4">
      <c r="A24" t="s">
        <v>44</v>
      </c>
      <c r="B24" s="4" t="s">
        <v>47</v>
      </c>
      <c r="C24" s="2">
        <v>22534</v>
      </c>
    </row>
    <row r="25" spans="1:4" s="6" customFormat="1">
      <c r="A25" s="6" t="s">
        <v>8</v>
      </c>
      <c r="B25" s="7"/>
      <c r="C25" s="8">
        <f>SUM(C16:C21)+C24</f>
        <v>224334</v>
      </c>
      <c r="D25" s="8"/>
    </row>
    <row r="26" spans="1:4" s="1" customFormat="1">
      <c r="A26" s="1" t="s">
        <v>12</v>
      </c>
      <c r="B26" s="5"/>
      <c r="C26" s="3">
        <f>C14+C25</f>
        <v>1168622</v>
      </c>
      <c r="D26" s="3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2014</vt:lpstr>
      <vt:lpstr>2015</vt:lpstr>
      <vt:lpstr>2016</vt:lpstr>
      <vt:lpstr>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2018-05-31T09:48:54Z</dcterms:modified>
</cp:coreProperties>
</file>